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Kuruluş" sheetId="1" r:id="rId1"/>
    <sheet name="Turlar" sheetId="2" r:id="rId2"/>
    <sheet name="Cap table" sheetId="3" r:id="rId3"/>
    <sheet name="Hakkında" sheetId="4" r:id="rId4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0" customWidth="1"/>
    <col min="3" max="3" width="16" customWidth="1"/>
    <col min="4" max="4" width="10" customWidth="1"/>
    <col min="5" max="5" width="10" customWidth="1"/>
    <col min="6" max="6" width="10" customWidth="1"/>
    <col min="7" max="7" width="16" customWidth="1"/>
    <col min="8" max="8" width="18" customWidth="1"/>
    <col min="9" max="9" width="40" customWidth="1"/>
  </cols>
  <sheetData>
    <row r="1">
      <c r="A1" t="inlineStr" s="1">
        <is>
          <t xml:space="preserve">Ortak</t>
        </is>
      </c>
      <c r="B1" t="inlineStr" s="1">
        <is>
          <t xml:space="preserve">Pay %</t>
        </is>
      </c>
      <c r="C1" t="inlineStr" s="1">
        <is>
          <t xml:space="preserve">Vesting başlangıç (YYYY-AA)</t>
        </is>
      </c>
      <c r="D1" t="inlineStr" s="1">
        <is>
          <t xml:space="preserve">Cliff (ay)</t>
        </is>
      </c>
      <c r="E1" t="inlineStr" s="1">
        <is>
          <t xml:space="preserve">Süre (ay)</t>
        </is>
      </c>
      <c r="F1" t="inlineStr" s="1">
        <is>
          <t xml:space="preserve">Geçen ay</t>
        </is>
      </c>
      <c r="G1" t="inlineStr" s="1">
        <is>
          <t xml:space="preserve">Hak edilmiş pay %</t>
        </is>
      </c>
      <c r="H1" t="inlineStr" s="1">
        <is>
          <t xml:space="preserve">Henüz hak edilmemiş pay %</t>
        </is>
      </c>
      <c r="I1" t="inlineStr" s="1">
        <is>
          <t xml:space="preserve">Not</t>
        </is>
      </c>
    </row>
    <row r="2">
      <c r="A2" t="inlineStr" s="2">
        <is>
          <t xml:space="preserve">Kurucu A (Örnek)</t>
        </is>
      </c>
      <c r="B2" s="2">
        <v>55</v>
      </c>
      <c r="C2" t="inlineStr" s="2">
        <is>
          <t xml:space="preserve">2026-01</t>
        </is>
      </c>
      <c r="D2" s="2">
        <v>12</v>
      </c>
      <c r="E2" s="2">
        <v>48</v>
      </c>
      <c r="F2" s="2">
        <v>14</v>
      </c>
      <c r="G2" s="2">
        <f>IF(E2=0,B2,IF(F2&lt;D2,0,ROUND(MIN(1,F2/E2)*B2,2)))</f>
      </c>
      <c r="H2" s="2">
        <f>B2-G2</f>
      </c>
      <c r="I2" t="inlineStr" s="2">
        <is>
          <t xml:space="preserve">Örnek: tam zamanlı, ürün ve satış</t>
        </is>
      </c>
    </row>
    <row r="3">
      <c r="A3" t="inlineStr" s="2">
        <is>
          <t xml:space="preserve">Kurucu B (Örnek)</t>
        </is>
      </c>
      <c r="B3" s="2">
        <v>45</v>
      </c>
      <c r="C3" t="inlineStr" s="2">
        <is>
          <t xml:space="preserve">2026-01</t>
        </is>
      </c>
      <c r="D3" s="2">
        <v>12</v>
      </c>
      <c r="E3" s="2">
        <v>48</v>
      </c>
      <c r="F3" s="2">
        <v>14</v>
      </c>
      <c r="G3" s="2">
        <f>IF(E3=0,B3,IF(F3&lt;D3,0,ROUND(MIN(1,F3/E3)*B3,2)))</f>
      </c>
      <c r="H3" s="2">
        <f>B3-G3</f>
      </c>
      <c r="I3" t="inlineStr" s="2">
        <is>
          <t xml:space="preserve">Örnek: tam zamanlı, teknoloji</t>
        </is>
      </c>
    </row>
    <row r="4">
      <c r="A4" t="inlineStr" s="2">
        <is>
          <t xml:space="preserve">Kurucu C</t>
        </is>
      </c>
      <c r="B4" s="2">
        <v>0</v>
      </c>
      <c r="C4" s="2"/>
      <c r="D4" s="2">
        <v>0</v>
      </c>
      <c r="E4" s="2">
        <v>0</v>
      </c>
      <c r="F4" s="2">
        <v>0</v>
      </c>
      <c r="G4" s="2">
        <f>IF(E4=0,B4,IF(F4&lt;D4,0,ROUND(MIN(1,F4/E4)*B4,2)))</f>
      </c>
      <c r="H4" s="2">
        <f>B4-G4</f>
      </c>
      <c r="I4" t="inlineStr" s="2">
        <is>
          <t xml:space="preserve">Gerekirse doldurun</t>
        </is>
      </c>
    </row>
    <row r="5">
      <c r="A5" t="inlineStr" s="2">
        <is>
          <t xml:space="preserve">Kurucu D</t>
        </is>
      </c>
      <c r="B5" s="2">
        <v>0</v>
      </c>
      <c r="C5" s="2"/>
      <c r="D5" s="2">
        <v>0</v>
      </c>
      <c r="E5" s="2">
        <v>0</v>
      </c>
      <c r="F5" s="2">
        <v>0</v>
      </c>
      <c r="G5" s="2">
        <f>IF(E5=0,B5,IF(F5&lt;D5,0,ROUND(MIN(1,F5/E5)*B5,2)))</f>
      </c>
      <c r="H5" s="2">
        <f>B5-G5</f>
      </c>
      <c r="I5" t="inlineStr" s="2">
        <is>
          <t xml:space="preserve">Gerekirse doldurun</t>
        </is>
      </c>
    </row>
    <row r="6">
      <c r="A6" t="inlineStr" s="2">
        <is>
          <t xml:space="preserve">TOPLAM</t>
        </is>
      </c>
      <c r="B6" s="2">
        <f>SUM(B2:B5)</f>
      </c>
      <c r="C6" s="2"/>
      <c r="D6" s="2"/>
      <c r="E6" s="2"/>
      <c r="F6" s="2"/>
      <c r="G6" s="2">
        <f>SUM(G2:G5)</f>
      </c>
      <c r="H6" s="2">
        <f>SUM(H2:H5)</f>
      </c>
      <c r="I6" t="inlineStr" s="2">
        <is>
          <t xml:space="preserve">Pay % toplamı 100 olmalı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8" customWidth="1"/>
    <col min="3" max="3" width="16" customWidth="1"/>
    <col min="4" max="4" width="18" customWidth="1"/>
    <col min="5" max="5" width="16" customWidth="1"/>
    <col min="6" max="6" width="20" customWidth="1"/>
    <col min="7" max="7" width="18" customWidth="1"/>
    <col min="8" max="8" width="44" customWidth="1"/>
  </cols>
  <sheetData>
    <row r="1">
      <c r="A1" t="inlineStr" s="1">
        <is>
          <t xml:space="preserve">Tur</t>
        </is>
      </c>
      <c r="B1" t="inlineStr" s="1">
        <is>
          <t xml:space="preserve">Pre-money değerleme</t>
        </is>
      </c>
      <c r="C1" t="inlineStr" s="1">
        <is>
          <t xml:space="preserve">Yatırım tutarı</t>
        </is>
      </c>
      <c r="D1" t="inlineStr" s="1">
        <is>
          <t xml:space="preserve">Post-money değerleme</t>
        </is>
      </c>
      <c r="E1" t="inlineStr" s="1">
        <is>
          <t xml:space="preserve">Yatırımcı payı %</t>
        </is>
      </c>
      <c r="F1" t="inlineStr" s="1">
        <is>
          <t xml:space="preserve">Yeni ESOP havuzu % (post-money içinde)</t>
        </is>
      </c>
      <c r="G1" t="inlineStr" s="1">
        <is>
          <t xml:space="preserve">Mevcut ortaklara kalan çarpan</t>
        </is>
      </c>
      <c r="H1" t="inlineStr" s="1">
        <is>
          <t xml:space="preserve">Not</t>
        </is>
      </c>
    </row>
    <row r="2">
      <c r="A2" t="inlineStr" s="2">
        <is>
          <t xml:space="preserve">Tur 1: pre-seed (Örnek)</t>
        </is>
      </c>
      <c r="B2" s="2">
        <v>16000000</v>
      </c>
      <c r="C2" s="2">
        <v>4000000</v>
      </c>
      <c r="D2" s="2">
        <f>B2+C2</f>
      </c>
      <c r="E2" s="2">
        <f>IF(D2=0,0,ROUND(C2/D2*100,2))</f>
      </c>
      <c r="F2" s="2">
        <v>10</v>
      </c>
      <c r="G2" s="2">
        <f>1-(E2+F2)/100</f>
      </c>
      <c r="H2" t="inlineStr" s="2">
        <is>
          <t xml:space="preserve">Örnek: havuz turdan önce açılıyor, yalnız mevcut ortakları seyreltir</t>
        </is>
      </c>
    </row>
    <row r="3">
      <c r="A3" t="inlineStr" s="2">
        <is>
          <t xml:space="preserve">Tur 2: seed (Örnek)</t>
        </is>
      </c>
      <c r="B3" s="2">
        <v>60000000</v>
      </c>
      <c r="C3" s="2">
        <v>15000000</v>
      </c>
      <c r="D3" s="2">
        <f>B3+C3</f>
      </c>
      <c r="E3" s="2">
        <f>IF(D3=0,0,ROUND(C3/D3*100,2))</f>
      </c>
      <c r="F3" s="2">
        <v>5</v>
      </c>
      <c r="G3" s="2">
        <f>1-(E3+F3)/100</f>
      </c>
      <c r="H3" t="inlineStr" s="2">
        <is>
          <t xml:space="preserve">Örnek: havuz yüzde 5 büyütülüyor</t>
        </is>
      </c>
    </row>
    <row r="4">
      <c r="A4" t="inlineStr" s="2">
        <is>
          <t xml:space="preserve">Tur 3</t>
        </is>
      </c>
      <c r="B4" s="2">
        <v>0</v>
      </c>
      <c r="C4" s="2">
        <v>0</v>
      </c>
      <c r="D4" s="2">
        <f>B4+C4</f>
      </c>
      <c r="E4" s="2">
        <f>IF(D4=0,0,ROUND(C4/D4*100,2))</f>
      </c>
      <c r="F4" s="2">
        <v>0</v>
      </c>
      <c r="G4" s="2">
        <f>1-(E4+F4)/100</f>
      </c>
      <c r="H4" t="inlineStr" s="2">
        <is>
          <t xml:space="preserve">Gerekirse doldurun; boşsa sonuçları değiştirmez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12" customWidth="1"/>
    <col min="3" max="3" width="15" customWidth="1"/>
    <col min="4" max="4" width="15" customWidth="1"/>
    <col min="5" max="5" width="15" customWidth="1"/>
  </cols>
  <sheetData>
    <row r="1">
      <c r="A1" t="inlineStr" s="1">
        <is>
          <t xml:space="preserve">Pay sahibi</t>
        </is>
      </c>
      <c r="B1" t="inlineStr" s="1">
        <is>
          <t xml:space="preserve">Kuruluş %</t>
        </is>
      </c>
      <c r="C1" t="inlineStr" s="1">
        <is>
          <t xml:space="preserve">Tur 1 sonrası %</t>
        </is>
      </c>
      <c r="D1" t="inlineStr" s="1">
        <is>
          <t xml:space="preserve">Tur 2 sonrası %</t>
        </is>
      </c>
      <c r="E1" t="inlineStr" s="1">
        <is>
          <t xml:space="preserve">Tur 3 sonrası %</t>
        </is>
      </c>
    </row>
    <row r="2">
      <c r="A2" s="2">
        <f>'Kuruluş'!A2</f>
      </c>
      <c r="B2" s="2">
        <f>'Kuruluş'!B2</f>
      </c>
      <c r="C2" s="2">
        <f>ROUND(B2*Turlar!$G$2,3)</f>
      </c>
      <c r="D2" s="2">
        <f>ROUND(C2*Turlar!$G$3,3)</f>
      </c>
      <c r="E2" s="2">
        <f>ROUND(D2*Turlar!$G$4,3)</f>
      </c>
    </row>
    <row r="3">
      <c r="A3" s="2">
        <f>'Kuruluş'!A3</f>
      </c>
      <c r="B3" s="2">
        <f>'Kuruluş'!B3</f>
      </c>
      <c r="C3" s="2">
        <f>ROUND(B3*Turlar!$G$2,3)</f>
      </c>
      <c r="D3" s="2">
        <f>ROUND(C3*Turlar!$G$3,3)</f>
      </c>
      <c r="E3" s="2">
        <f>ROUND(D3*Turlar!$G$4,3)</f>
      </c>
    </row>
    <row r="4">
      <c r="A4" s="2">
        <f>'Kuruluş'!A4</f>
      </c>
      <c r="B4" s="2">
        <f>'Kuruluş'!B4</f>
      </c>
      <c r="C4" s="2">
        <f>ROUND(B4*Turlar!$G$2,3)</f>
      </c>
      <c r="D4" s="2">
        <f>ROUND(C4*Turlar!$G$3,3)</f>
      </c>
      <c r="E4" s="2">
        <f>ROUND(D4*Turlar!$G$4,3)</f>
      </c>
    </row>
    <row r="5">
      <c r="A5" s="2">
        <f>'Kuruluş'!A5</f>
      </c>
      <c r="B5" s="2">
        <f>'Kuruluş'!B5</f>
      </c>
      <c r="C5" s="2">
        <f>ROUND(B5*Turlar!$G$2,3)</f>
      </c>
      <c r="D5" s="2">
        <f>ROUND(C5*Turlar!$G$3,3)</f>
      </c>
      <c r="E5" s="2">
        <f>ROUND(D5*Turlar!$G$4,3)</f>
      </c>
    </row>
    <row r="6">
      <c r="A6" t="inlineStr" s="2">
        <is>
          <t xml:space="preserve">ESOP havuzu</t>
        </is>
      </c>
      <c r="B6" s="2">
        <v>0</v>
      </c>
      <c r="C6" s="2">
        <f>ROUND(B6*Turlar!$G$2+Turlar!$F$2,3)</f>
      </c>
      <c r="D6" s="2">
        <f>ROUND(C6*Turlar!$G$3+Turlar!$F$3,3)</f>
      </c>
      <c r="E6" s="2">
        <f>ROUND(D6*Turlar!$G$4+Turlar!$F$4,3)</f>
      </c>
    </row>
    <row r="7">
      <c r="A7" t="inlineStr" s="2">
        <is>
          <t xml:space="preserve">Tur 1 yatırımcısı</t>
        </is>
      </c>
      <c r="B7" s="2">
        <v>0</v>
      </c>
      <c r="C7" s="2">
        <f>Turlar!$E$2</f>
      </c>
      <c r="D7" s="2">
        <f>ROUND(C7*Turlar!$G$3,3)</f>
      </c>
      <c r="E7" s="2">
        <f>ROUND(D7*Turlar!$G$4,3)</f>
      </c>
    </row>
    <row r="8">
      <c r="A8" t="inlineStr" s="2">
        <is>
          <t xml:space="preserve">Tur 2 yatırımcısı</t>
        </is>
      </c>
      <c r="B8" s="2">
        <v>0</v>
      </c>
      <c r="C8" s="2">
        <v>0</v>
      </c>
      <c r="D8" s="2">
        <f>Turlar!$E$3</f>
      </c>
      <c r="E8" s="2">
        <f>ROUND(D8*Turlar!$G$4,3)</f>
      </c>
    </row>
    <row r="9">
      <c r="A9" t="inlineStr" s="2">
        <is>
          <t xml:space="preserve">Tur 3 yatırımcısı</t>
        </is>
      </c>
      <c r="B9" s="2">
        <v>0</v>
      </c>
      <c r="C9" s="2">
        <v>0</v>
      </c>
      <c r="D9" s="2">
        <v>0</v>
      </c>
      <c r="E9" s="2">
        <f>Turlar!$E$4</f>
      </c>
    </row>
    <row r="10">
      <c r="A10" t="inlineStr" s="2">
        <is>
          <t xml:space="preserve">TOPLAM (100 olmalı)</t>
        </is>
      </c>
      <c r="B10" s="2">
        <f>SUM(B2:B9)</f>
      </c>
      <c r="C10" s="2">
        <f>SUM(C2:C9)</f>
      </c>
      <c r="D10" s="2">
        <f>SUM(D2:D9)</f>
      </c>
      <c r="E10" s="2">
        <f>SUM(E2:E9)</f>
      </c>
    </row>
  </sheetData>
</worksheet>
</file>

<file path=xl/worksheets/sheet4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Cap table ve seyrelme hesaplayıcı</t>
        </is>
      </c>
    </row>
    <row r="2">
      <c r="A2" t="inlineStr" s="2">
        <is>
          <t xml:space="preserve">Bu dosya kurucuların, çalışan havuzunun (ESOP) ve yatırımcıların paylarının her yatırım turundan sonra nasıl değiştiğini görmeniz için hazırlandı.</t>
        </is>
      </c>
    </row>
    <row r="3">
      <c r="A3" t="inlineStr" s="2">
        <is>
          <t xml:space="preserve">Bütün yüzdeler sayı olarak yazılır: 55, yüzde elli beş demektir. 'Örnek' yazan satırları kendi rakamlarınızla değiştirin; diğer hücreler formülle hesaplanır.</t>
        </is>
      </c>
    </row>
    <row r="4">
      <c r="A4" t="inlineStr" s="2">
        <is>
          <t xml:space="preserve">Kuruluş sayfası: ortakların payı ve hak ediş (vesting) planı. 'Geçen ay' sütununa vesting başlangıcından bu yana geçen ay sayısını yazın; hak edilmiş pay cliff ve süreye göre hesaplanır.</t>
        </is>
      </c>
    </row>
    <row r="5">
      <c r="A5" t="inlineStr" s="2">
        <is>
          <t xml:space="preserve">Turlar sayfası: her tur için pre-money değerleme ve yatırım tutarını girin. Post-money ve yatırımcı payı formülle çıkar. 'Yeni ESOP havuzu' sütunu, turdan önce açılan ya da büyütülen havuzun post-money içindeki yüzdesidir.</t>
        </is>
      </c>
    </row>
    <row r="6">
      <c r="A6" t="inlineStr" s="2">
        <is>
          <t xml:space="preserve">Cap table sayfası: her ortağın kuruluşta ve her turdan sonraki payı. Her sütunun toplamı 100 olmalıdır.</t>
        </is>
      </c>
    </row>
    <row r="7">
      <c r="A7" t="inlineStr" s="2">
        <is>
          <t xml:space="preserve">Basitleştirilmiş bir modeldir: tek sınıf pay varsayar; imtiyazlı paylar, tasfiye tercihi, SAFE dönüşümü ve emisyon primi gibi ayrıntıları hesaplamaz. Hukuki veya mali danışmanlık değildir; gerçek bir tur için avukatınız ve mali müşavirinizle çalışın.</t>
        </is>
      </c>
    </row>
    <row r="8">
      <c r="A8" t="inlineStr" s="2">
        <is>
          <t xml:space="preserve">Ortak Alan Atölye · ortakalan.io/atolye · Ücretsiz kullanılabilir; kaynak gösterirseniz seviniriz.</t>
        </is>
      </c>
    </row>
  </sheetData>
</worksheet>
</file>